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G:\Shared drives\Physics Department\spreadsheet solvers\"/>
    </mc:Choice>
  </mc:AlternateContent>
  <xr:revisionPtr revIDLastSave="0" documentId="13_ncr:1_{F95A9481-12AA-45B5-BE39-D1C5D50D339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Vectors and components" sheetId="1" r:id="rId1"/>
    <sheet name="Chart Calculations" sheetId="2" r:id="rId2"/>
  </sheets>
  <definedNames>
    <definedName name="Angle1">'Vectors and components'!$C$6</definedName>
    <definedName name="Angle2">'Vectors and components'!$C$7</definedName>
    <definedName name="Angle3">'Vectors and components'!$C$8</definedName>
    <definedName name="Angle4">'Vectors and components'!$C$9</definedName>
    <definedName name="Angle5">'Vectors and components'!$C$10</definedName>
    <definedName name="AngleResultant">'Vectors and components'!$E$15</definedName>
    <definedName name="magnitude1">'Vectors and components'!$B$6</definedName>
    <definedName name="magnitude2">'Vectors and components'!$B$7</definedName>
    <definedName name="magnitude3">'Vectors and components'!$B$8</definedName>
    <definedName name="magnitude4">'Vectors and components'!$B$9</definedName>
    <definedName name="magnitude5">'Vectors and components'!$B$10</definedName>
    <definedName name="scale">'Chart Calculations'!$B$15</definedName>
    <definedName name="sum_vx">'Vectors and components'!$D$12</definedName>
    <definedName name="sum_vy">'Vectors and components'!$E$12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H24" i="1"/>
  <c r="G24" i="1"/>
  <c r="F24" i="1"/>
  <c r="D24" i="1"/>
  <c r="D22" i="1"/>
  <c r="D7" i="1"/>
  <c r="D8" i="1"/>
  <c r="D6" i="1"/>
  <c r="A4" i="2" s="1"/>
  <c r="E8" i="1"/>
  <c r="E6" i="1"/>
  <c r="E7" i="1"/>
  <c r="D9" i="1"/>
  <c r="D10" i="1"/>
  <c r="E9" i="1"/>
  <c r="E10" i="1"/>
  <c r="A5" i="2" l="1"/>
  <c r="D12" i="1"/>
  <c r="D4" i="2" s="1"/>
  <c r="A6" i="2"/>
  <c r="B5" i="2"/>
  <c r="B8" i="2"/>
  <c r="B4" i="2"/>
  <c r="A7" i="2"/>
  <c r="A8" i="2"/>
  <c r="B6" i="2"/>
  <c r="B7" i="2"/>
  <c r="I24" i="1"/>
  <c r="E12" i="1"/>
  <c r="E4" i="2" s="1"/>
  <c r="B14" i="2" l="1"/>
  <c r="A14" i="2"/>
  <c r="A13" i="2"/>
  <c r="B13" i="2"/>
  <c r="E15" i="1"/>
  <c r="C16" i="1" s="1"/>
  <c r="D15" i="1"/>
</calcChain>
</file>

<file path=xl/sharedStrings.xml><?xml version="1.0" encoding="utf-8"?>
<sst xmlns="http://schemas.openxmlformats.org/spreadsheetml/2006/main" count="34" uniqueCount="32">
  <si>
    <t>Vector 1</t>
  </si>
  <si>
    <t>Vector 2</t>
  </si>
  <si>
    <t>Vector 3</t>
  </si>
  <si>
    <t>Vector 4</t>
  </si>
  <si>
    <t>Vector 5</t>
  </si>
  <si>
    <t>Sum Vy</t>
  </si>
  <si>
    <t>Sum Vx</t>
  </si>
  <si>
    <t>y-components</t>
  </si>
  <si>
    <t>points to plot</t>
  </si>
  <si>
    <t>scale factor</t>
  </si>
  <si>
    <t>x-components</t>
  </si>
  <si>
    <t>magnitude (arbitrary units)</t>
  </si>
  <si>
    <t>Resultant</t>
  </si>
  <si>
    <t>angle</t>
  </si>
  <si>
    <t>Ax</t>
  </si>
  <si>
    <t>Ay</t>
  </si>
  <si>
    <t>Az</t>
  </si>
  <si>
    <t>magnitude of A</t>
  </si>
  <si>
    <t>Bx</t>
  </si>
  <si>
    <t>By</t>
  </si>
  <si>
    <t>Bz</t>
  </si>
  <si>
    <t>magnitude of B</t>
  </si>
  <si>
    <t>CROSS PRODUCT</t>
  </si>
  <si>
    <t>C=AxB</t>
  </si>
  <si>
    <t>Cx</t>
  </si>
  <si>
    <t>Cy</t>
  </si>
  <si>
    <t>Cz</t>
  </si>
  <si>
    <t>magnitude of C</t>
  </si>
  <si>
    <t>DOT PRODUCT</t>
  </si>
  <si>
    <t>A dot B</t>
  </si>
  <si>
    <t>Invisible marker to force auto-scale to a square picture so that 45 degree lines appear true. Excel weights x and y differently if plot is not square</t>
  </si>
  <si>
    <t>resultant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</si>
</sst>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&quot;º&quot;"/>
  </numFmts>
  <fonts count="11">
    <font>
      <sz val="9"/>
      <name val="Geneva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Geneva"/>
    </font>
    <font>
      <b/>
      <sz val="12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164" fontId="0" fillId="0" borderId="0" xfId="0" applyNumberFormat="1"/>
    <xf numFmtId="0" fontId="2" fillId="0" borderId="0" xfId="0" applyFont="1" applyBorder="1"/>
    <xf numFmtId="165" fontId="2" fillId="0" borderId="0" xfId="0" applyNumberFormat="1" applyFont="1" applyBorder="1"/>
    <xf numFmtId="0" fontId="2" fillId="0" borderId="1" xfId="0" applyFont="1" applyBorder="1"/>
    <xf numFmtId="0" fontId="0" fillId="0" borderId="0" xfId="0" applyAlignment="1">
      <alignment wrapText="1"/>
    </xf>
    <xf numFmtId="0" fontId="3" fillId="0" borderId="2" xfId="0" applyFont="1" applyBorder="1"/>
    <xf numFmtId="0" fontId="1" fillId="0" borderId="0" xfId="0" applyFont="1" applyBorder="1"/>
    <xf numFmtId="0" fontId="0" fillId="0" borderId="0" xfId="0" applyBorder="1"/>
    <xf numFmtId="165" fontId="6" fillId="2" borderId="0" xfId="0" applyNumberFormat="1" applyFont="1" applyFill="1" applyBorder="1" applyProtection="1">
      <protection locked="0"/>
    </xf>
    <xf numFmtId="165" fontId="6" fillId="0" borderId="0" xfId="0" applyNumberFormat="1" applyFont="1" applyBorder="1"/>
    <xf numFmtId="0" fontId="6" fillId="0" borderId="3" xfId="0" applyFont="1" applyBorder="1"/>
    <xf numFmtId="0" fontId="5" fillId="0" borderId="4" xfId="0" applyFont="1" applyBorder="1"/>
    <xf numFmtId="0" fontId="6" fillId="0" borderId="5" xfId="0" applyFont="1" applyFill="1" applyBorder="1" applyAlignment="1">
      <alignment wrapText="1"/>
    </xf>
    <xf numFmtId="0" fontId="6" fillId="0" borderId="5" xfId="0" applyFont="1" applyBorder="1"/>
    <xf numFmtId="0" fontId="7" fillId="0" borderId="6" xfId="0" applyFont="1" applyBorder="1"/>
    <xf numFmtId="0" fontId="3" fillId="0" borderId="1" xfId="0" applyFont="1" applyBorder="1"/>
    <xf numFmtId="0" fontId="4" fillId="0" borderId="7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8" fillId="0" borderId="0" xfId="0" applyFont="1"/>
    <xf numFmtId="166" fontId="6" fillId="2" borderId="0" xfId="0" applyNumberFormat="1" applyFont="1" applyFill="1" applyBorder="1" applyProtection="1">
      <protection locked="0"/>
    </xf>
    <xf numFmtId="166" fontId="2" fillId="0" borderId="8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0" fontId="10" fillId="0" borderId="0" xfId="0" applyFont="1" applyBorder="1"/>
    <xf numFmtId="0" fontId="10" fillId="0" borderId="0" xfId="0" applyFont="1" applyFill="1" applyBorder="1"/>
    <xf numFmtId="0" fontId="0" fillId="3" borderId="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0" borderId="15" xfId="0" applyFont="1" applyBorder="1"/>
    <xf numFmtId="0" fontId="0" fillId="0" borderId="3" xfId="0" applyBorder="1"/>
    <xf numFmtId="0" fontId="0" fillId="0" borderId="16" xfId="0" applyBorder="1"/>
    <xf numFmtId="0" fontId="0" fillId="0" borderId="5" xfId="0" applyBorder="1"/>
    <xf numFmtId="0" fontId="0" fillId="0" borderId="4" xfId="0" applyBorder="1"/>
    <xf numFmtId="0" fontId="0" fillId="0" borderId="17" xfId="0" applyFill="1" applyBorder="1"/>
    <xf numFmtId="0" fontId="0" fillId="0" borderId="18" xfId="0" applyBorder="1"/>
    <xf numFmtId="0" fontId="0" fillId="0" borderId="19" xfId="0" applyBorder="1"/>
    <xf numFmtId="2" fontId="8" fillId="0" borderId="10" xfId="0" applyNumberFormat="1" applyFont="1" applyBorder="1" applyAlignment="1">
      <alignment horizontal="right" wrapText="1"/>
    </xf>
    <xf numFmtId="0" fontId="9" fillId="0" borderId="11" xfId="0" applyFont="1" applyBorder="1" applyAlignment="1">
      <alignment horizontal="right" wrapText="1"/>
    </xf>
    <xf numFmtId="0" fontId="9" fillId="0" borderId="9" xfId="0" applyFont="1" applyBorder="1" applyAlignment="1">
      <alignment horizontal="right" wrapText="1"/>
    </xf>
  </cellXfs>
  <cellStyles count="1">
    <cellStyle name="Normal" xfId="0" builtinId="0"/>
  </cellStyles>
  <dxfs count="7">
    <dxf>
      <font>
        <b val="0"/>
        <i val="0"/>
        <condense val="0"/>
        <extend val="0"/>
        <color indexed="47"/>
      </font>
    </dxf>
    <dxf>
      <font>
        <b val="0"/>
        <i val="0"/>
        <condense val="0"/>
        <extend val="0"/>
        <color indexed="47"/>
      </font>
    </dxf>
    <dxf>
      <font>
        <b val="0"/>
        <i val="0"/>
        <condense val="0"/>
        <extend val="0"/>
        <color indexed="47"/>
      </font>
    </dxf>
    <dxf>
      <font>
        <b val="0"/>
        <i val="0"/>
        <condense val="0"/>
        <extend val="0"/>
        <color indexed="47"/>
      </font>
    </dxf>
    <dxf>
      <font>
        <b val="0"/>
        <i val="0"/>
        <condense val="0"/>
        <extend val="0"/>
        <color indexed="47"/>
      </font>
    </dxf>
    <dxf>
      <font>
        <b val="0"/>
        <i val="0"/>
        <condense val="0"/>
        <extend val="0"/>
        <color indexed="47"/>
      </font>
    </dxf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vector1</c:v>
          </c:tx>
          <c:spPr>
            <a:ln w="19050" cap="rnd">
              <a:solidFill>
                <a:schemeClr val="accent1"/>
              </a:solidFill>
              <a:round/>
              <a:tailEnd type="triangle" w="lg" len="med"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FF0000"/>
                </a:solidFill>
                <a:round/>
                <a:tailEnd type="triangle" w="lg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3A-45A4-9D59-67175645F840}"/>
              </c:ext>
            </c:extLst>
          </c:dPt>
          <c:xVal>
            <c:numRef>
              <c:f>'Chart Calculations'!$A$3:$A$4</c:f>
              <c:numCache>
                <c:formatCode>0.0000</c:formatCode>
                <c:ptCount val="2"/>
                <c:pt idx="0" formatCode="General">
                  <c:v>0</c:v>
                </c:pt>
                <c:pt idx="1">
                  <c:v>0.70710678118654757</c:v>
                </c:pt>
              </c:numCache>
            </c:numRef>
          </c:xVal>
          <c:yVal>
            <c:numRef>
              <c:f>'Chart Calculations'!$B$3:$B$4</c:f>
              <c:numCache>
                <c:formatCode>0.0000</c:formatCode>
                <c:ptCount val="2"/>
                <c:pt idx="0" formatCode="General">
                  <c:v>0</c:v>
                </c:pt>
                <c:pt idx="1">
                  <c:v>0.70710678118654746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C7-40C6-BC3E-7FC362386A5E}"/>
            </c:ext>
          </c:extLst>
        </c:ser>
        <c:ser>
          <c:idx val="1"/>
          <c:order val="1"/>
          <c:tx>
            <c:v>vector2</c:v>
          </c:tx>
          <c:spPr>
            <a:ln w="19050" cap="rnd">
              <a:solidFill>
                <a:schemeClr val="accent2"/>
              </a:solidFill>
              <a:round/>
              <a:tailEnd type="triangle" w="lg" len="med"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92D050"/>
                </a:solidFill>
                <a:round/>
                <a:tailEnd type="triangle" w="lg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2-0C3A-45A4-9D59-67175645F840}"/>
              </c:ext>
            </c:extLst>
          </c:dPt>
          <c:xVal>
            <c:numRef>
              <c:f>'Chart Calculations'!$A$4:$A$5</c:f>
              <c:numCache>
                <c:formatCode>0.0000</c:formatCode>
                <c:ptCount val="2"/>
                <c:pt idx="0">
                  <c:v>0.70710678118654757</c:v>
                </c:pt>
                <c:pt idx="1">
                  <c:v>0.70710678118654768</c:v>
                </c:pt>
              </c:numCache>
            </c:numRef>
          </c:xVal>
          <c:yVal>
            <c:numRef>
              <c:f>'Chart Calculations'!$B$4:$B$5</c:f>
              <c:numCache>
                <c:formatCode>0.0000</c:formatCode>
                <c:ptCount val="2"/>
                <c:pt idx="0">
                  <c:v>0.70710678118654746</c:v>
                </c:pt>
                <c:pt idx="1">
                  <c:v>2.7071067811865475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C7-40C6-BC3E-7FC362386A5E}"/>
            </c:ext>
          </c:extLst>
        </c:ser>
        <c:ser>
          <c:idx val="2"/>
          <c:order val="2"/>
          <c:tx>
            <c:v>vector3</c:v>
          </c:tx>
          <c:spPr>
            <a:ln w="19050" cap="rnd">
              <a:solidFill>
                <a:schemeClr val="accent3"/>
              </a:solidFill>
              <a:round/>
              <a:tailEnd type="triangle" w="lg" len="med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  <a:tailEnd type="triangle" w="lg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3A-45A4-9D59-67175645F840}"/>
              </c:ext>
            </c:extLst>
          </c:dPt>
          <c:xVal>
            <c:numRef>
              <c:f>'Chart Calculations'!$A$5:$A$6</c:f>
              <c:numCache>
                <c:formatCode>0.0000</c:formatCode>
                <c:ptCount val="2"/>
                <c:pt idx="0">
                  <c:v>0.70710678118654768</c:v>
                </c:pt>
                <c:pt idx="1">
                  <c:v>-1.4142135623730947</c:v>
                </c:pt>
              </c:numCache>
            </c:numRef>
          </c:xVal>
          <c:yVal>
            <c:numRef>
              <c:f>'Chart Calculations'!$B$5:$B$6</c:f>
              <c:numCache>
                <c:formatCode>0.0000</c:formatCode>
                <c:ptCount val="2"/>
                <c:pt idx="0">
                  <c:v>2.7071067811865475</c:v>
                </c:pt>
                <c:pt idx="1">
                  <c:v>4.8284271247461898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C7-40C6-BC3E-7FC362386A5E}"/>
            </c:ext>
          </c:extLst>
        </c:ser>
        <c:ser>
          <c:idx val="3"/>
          <c:order val="3"/>
          <c:tx>
            <c:v>vector4</c:v>
          </c:tx>
          <c:spPr>
            <a:ln w="19050" cap="rnd">
              <a:solidFill>
                <a:schemeClr val="accent4"/>
              </a:solidFill>
              <a:round/>
              <a:tailEnd type="triangle" w="lg" len="med"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0070C0"/>
                </a:solidFill>
                <a:round/>
                <a:tailEnd type="triangle" w="lg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0C3A-45A4-9D59-67175645F840}"/>
              </c:ext>
            </c:extLst>
          </c:dPt>
          <c:xVal>
            <c:numRef>
              <c:f>'Chart Calculations'!$A$6:$A$7</c:f>
              <c:numCache>
                <c:formatCode>0.0000</c:formatCode>
                <c:ptCount val="2"/>
                <c:pt idx="0">
                  <c:v>-1.4142135623730947</c:v>
                </c:pt>
                <c:pt idx="1">
                  <c:v>-5.4142135623730949</c:v>
                </c:pt>
              </c:numCache>
            </c:numRef>
          </c:xVal>
          <c:yVal>
            <c:numRef>
              <c:f>'Chart Calculations'!$B$6:$B$7</c:f>
              <c:numCache>
                <c:formatCode>0.0000</c:formatCode>
                <c:ptCount val="2"/>
                <c:pt idx="0">
                  <c:v>4.8284271247461898</c:v>
                </c:pt>
                <c:pt idx="1">
                  <c:v>4.8284271247461907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C7-40C6-BC3E-7FC362386A5E}"/>
            </c:ext>
          </c:extLst>
        </c:ser>
        <c:ser>
          <c:idx val="4"/>
          <c:order val="4"/>
          <c:tx>
            <c:v>vector5</c:v>
          </c:tx>
          <c:spPr>
            <a:ln w="19050" cap="rnd">
              <a:solidFill>
                <a:schemeClr val="tx1"/>
              </a:solidFill>
              <a:round/>
              <a:tailEnd type="triangle" w="lg" len="med"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'Chart Calculations'!$A$7:$A$8</c:f>
              <c:numCache>
                <c:formatCode>0.0000</c:formatCode>
                <c:ptCount val="2"/>
                <c:pt idx="0">
                  <c:v>-5.4142135623730949</c:v>
                </c:pt>
                <c:pt idx="1">
                  <c:v>-8.9497474683058336</c:v>
                </c:pt>
              </c:numCache>
            </c:numRef>
          </c:xVal>
          <c:yVal>
            <c:numRef>
              <c:f>'Chart Calculations'!$B$7:$B$8</c:f>
              <c:numCache>
                <c:formatCode>0.0000</c:formatCode>
                <c:ptCount val="2"/>
                <c:pt idx="0">
                  <c:v>4.8284271247461907</c:v>
                </c:pt>
                <c:pt idx="1">
                  <c:v>1.2928932188134534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BC7-40C6-BC3E-7FC362386A5E}"/>
            </c:ext>
          </c:extLst>
        </c:ser>
        <c:ser>
          <c:idx val="5"/>
          <c:order val="5"/>
          <c:tx>
            <c:v>autoscale</c:v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xVal>
            <c:numRef>
              <c:f>'Chart Calculations'!$A$13:$A$14</c:f>
              <c:numCache>
                <c:formatCode>0.0000</c:formatCode>
                <c:ptCount val="2"/>
                <c:pt idx="0" formatCode="General">
                  <c:v>4.8284271247461907</c:v>
                </c:pt>
                <c:pt idx="1">
                  <c:v>-8.9497474683058336</c:v>
                </c:pt>
              </c:numCache>
            </c:numRef>
          </c:xVal>
          <c:yVal>
            <c:numRef>
              <c:f>'Chart Calculations'!$B$13:$B$14</c:f>
              <c:numCache>
                <c:formatCode>0.0000</c:formatCode>
                <c:ptCount val="2"/>
                <c:pt idx="0">
                  <c:v>4.8284271247461907</c:v>
                </c:pt>
                <c:pt idx="1">
                  <c:v>-8.9497474683058336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BC7-40C6-BC3E-7FC362386A5E}"/>
            </c:ext>
          </c:extLst>
        </c:ser>
        <c:ser>
          <c:idx val="6"/>
          <c:order val="6"/>
          <c:tx>
            <c:v>resultant</c:v>
          </c:tx>
          <c:spPr>
            <a:ln w="57150" cap="flat" cmpd="tri">
              <a:solidFill>
                <a:srgbClr val="7030A0"/>
              </a:solidFill>
              <a:prstDash val="sysDot"/>
              <a:bevel/>
              <a:tailEnd type="triangle" w="sm" len="med"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'Chart Calculations'!$D$3:$D$4</c:f>
              <c:numCache>
                <c:formatCode>General</c:formatCode>
                <c:ptCount val="2"/>
                <c:pt idx="0">
                  <c:v>0</c:v>
                </c:pt>
                <c:pt idx="1">
                  <c:v>-8.9497474683058336</c:v>
                </c:pt>
              </c:numCache>
            </c:numRef>
          </c:xVal>
          <c:yVal>
            <c:numRef>
              <c:f>'Chart Calculations'!$E$3:$E$4</c:f>
              <c:numCache>
                <c:formatCode>General</c:formatCode>
                <c:ptCount val="2"/>
                <c:pt idx="0">
                  <c:v>0</c:v>
                </c:pt>
                <c:pt idx="1">
                  <c:v>1.2928932188134534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3A-45A4-9D59-67175645F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993295"/>
        <c:axId val="598995375"/>
      </c:scatterChart>
      <c:valAx>
        <c:axId val="59899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995375"/>
        <c:crosses val="autoZero"/>
        <c:crossBetween val="midCat"/>
      </c:valAx>
      <c:valAx>
        <c:axId val="598995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9932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108585</xdr:rowOff>
    </xdr:from>
    <xdr:to>
      <xdr:col>4</xdr:col>
      <xdr:colOff>861125</xdr:colOff>
      <xdr:row>3</xdr:row>
      <xdr:rowOff>154305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52400" y="99060"/>
          <a:ext cx="3619500" cy="7086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In the yellow cells, enter the magnitudes and angles of up to 5 vectors. Individual x-y components, the x-y components of the sum (i.e., the resultant), and the magnitude and angle of the resultant are calculated.More vector math at the bottom.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</a:rPr>
            <a:t>Written by Rich Louie, PLU, 2005-2021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10</xdr:row>
          <xdr:rowOff>57150</xdr:rowOff>
        </xdr:from>
        <xdr:to>
          <xdr:col>1</xdr:col>
          <xdr:colOff>800100</xdr:colOff>
          <xdr:row>11</xdr:row>
          <xdr:rowOff>200025</xdr:rowOff>
        </xdr:to>
        <xdr:sp macro="" textlink="">
          <xdr:nvSpPr>
            <xdr:cNvPr id="1035" name="cb_Reset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95249</xdr:colOff>
      <xdr:row>0</xdr:row>
      <xdr:rowOff>80961</xdr:rowOff>
    </xdr:from>
    <xdr:to>
      <xdr:col>10</xdr:col>
      <xdr:colOff>762000</xdr:colOff>
      <xdr:row>17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5"/>
  <sheetViews>
    <sheetView tabSelected="1" zoomScaleNormal="100" workbookViewId="0"/>
  </sheetViews>
  <sheetFormatPr defaultColWidth="11.42578125" defaultRowHeight="18"/>
  <cols>
    <col min="1" max="1" width="10.5703125" style="1" customWidth="1"/>
    <col min="2" max="2" width="15.140625" style="1" customWidth="1"/>
    <col min="3" max="3" width="9.140625" style="1" customWidth="1"/>
    <col min="4" max="4" width="14.140625" style="1" customWidth="1"/>
    <col min="5" max="5" width="13.7109375" style="1" customWidth="1"/>
    <col min="6" max="6" width="11.42578125" style="1" customWidth="1"/>
    <col min="7" max="8" width="10" bestFit="1" customWidth="1"/>
    <col min="11" max="11" width="16.42578125" customWidth="1"/>
  </cols>
  <sheetData>
    <row r="1" spans="1:6">
      <c r="F1"/>
    </row>
    <row r="2" spans="1:6">
      <c r="F2"/>
    </row>
    <row r="3" spans="1:6">
      <c r="F3"/>
    </row>
    <row r="4" spans="1:6">
      <c r="F4"/>
    </row>
    <row r="5" spans="1:6" ht="25.5">
      <c r="A5" s="14"/>
      <c r="B5" s="15" t="s">
        <v>11</v>
      </c>
      <c r="C5" s="15" t="s">
        <v>13</v>
      </c>
      <c r="D5" s="16" t="s">
        <v>10</v>
      </c>
      <c r="E5" s="16" t="s">
        <v>7</v>
      </c>
      <c r="F5"/>
    </row>
    <row r="6" spans="1:6" ht="12.75">
      <c r="A6" s="13" t="s">
        <v>0</v>
      </c>
      <c r="B6" s="11">
        <v>1</v>
      </c>
      <c r="C6" s="22">
        <v>45</v>
      </c>
      <c r="D6" s="12">
        <f>magnitude1*COS(RADIANS(Angle1))</f>
        <v>0.70710678118654757</v>
      </c>
      <c r="E6" s="12">
        <f>magnitude1*SIN(RADIANS(Angle1))</f>
        <v>0.70710678118654746</v>
      </c>
      <c r="F6"/>
    </row>
    <row r="7" spans="1:6">
      <c r="A7" s="13" t="s">
        <v>1</v>
      </c>
      <c r="B7" s="11">
        <v>2</v>
      </c>
      <c r="C7" s="22">
        <v>90</v>
      </c>
      <c r="D7" s="12">
        <f>magnitude2*COS(RADIANS(Angle2))</f>
        <v>1.22514845490862E-16</v>
      </c>
      <c r="E7" s="12">
        <f>magnitude2*SIN(RADIANS(Angle2))</f>
        <v>2</v>
      </c>
      <c r="F7" s="2"/>
    </row>
    <row r="8" spans="1:6">
      <c r="A8" s="13" t="s">
        <v>2</v>
      </c>
      <c r="B8" s="11">
        <v>3</v>
      </c>
      <c r="C8" s="22">
        <v>135</v>
      </c>
      <c r="D8" s="12">
        <f>magnitude3*COS(RADIANS(Angle3))</f>
        <v>-2.1213203435596424</v>
      </c>
      <c r="E8" s="12">
        <f>magnitude3*SIN(RADIANS(Angle3))</f>
        <v>2.1213203435596428</v>
      </c>
    </row>
    <row r="9" spans="1:6">
      <c r="A9" s="13" t="s">
        <v>3</v>
      </c>
      <c r="B9" s="11">
        <v>4</v>
      </c>
      <c r="C9" s="22">
        <v>180</v>
      </c>
      <c r="D9" s="12">
        <f>magnitude4*COS(RADIANS(Angle4))</f>
        <v>-4</v>
      </c>
      <c r="E9" s="12">
        <f>magnitude4*SIN(RADIANS(Angle4))</f>
        <v>4.90059381963448E-16</v>
      </c>
    </row>
    <row r="10" spans="1:6" ht="18.75" thickBot="1">
      <c r="A10" s="13" t="s">
        <v>4</v>
      </c>
      <c r="B10" s="11">
        <v>5</v>
      </c>
      <c r="C10" s="22">
        <v>225</v>
      </c>
      <c r="D10" s="12">
        <f>magnitude5*COS(RADIANS(Angle5))</f>
        <v>-3.5355339059327386</v>
      </c>
      <c r="E10" s="12">
        <f>magnitude5*SIN(RADIANS(Angle5))</f>
        <v>-3.5355339059327373</v>
      </c>
    </row>
    <row r="11" spans="1:6">
      <c r="A11" s="9"/>
      <c r="D11" s="18" t="s">
        <v>6</v>
      </c>
      <c r="E11" s="8" t="s">
        <v>5</v>
      </c>
    </row>
    <row r="12" spans="1:6" ht="18.75" thickBot="1">
      <c r="A12" s="4"/>
      <c r="D12" s="25">
        <f>SUM(D6:D10)</f>
        <v>-8.9497474683058336</v>
      </c>
      <c r="E12" s="24">
        <f>SUM(E6:E10)</f>
        <v>1.2928932188134534</v>
      </c>
    </row>
    <row r="13" spans="1:6" ht="18.75" thickBot="1">
      <c r="A13"/>
      <c r="C13"/>
      <c r="D13"/>
      <c r="E13"/>
    </row>
    <row r="14" spans="1:6" ht="39">
      <c r="A14" s="21"/>
      <c r="C14" s="6"/>
      <c r="D14" s="19" t="s">
        <v>11</v>
      </c>
      <c r="E14" s="20" t="s">
        <v>13</v>
      </c>
    </row>
    <row r="15" spans="1:6">
      <c r="A15"/>
      <c r="C15" s="17" t="s">
        <v>12</v>
      </c>
      <c r="D15" s="5">
        <f>SQRT(sum_vx^2+sum_vy^2)</f>
        <v>9.0426518578180648</v>
      </c>
      <c r="E15" s="23">
        <f>IF(sum_vx&lt;&gt;0, DEGREES(ATAN(sum_vy/sum_vx))+180*(sum_vx&lt;0), 90+180*(sum_vy&lt;0))</f>
        <v>171.77983806111467</v>
      </c>
    </row>
    <row r="16" spans="1:6" ht="18.75" thickBot="1">
      <c r="A16"/>
      <c r="C16" s="40" t="str">
        <f>"A positive equivalent is "&amp; ROUND(AngleResultant+360,2) &amp; "º"</f>
        <v>A positive equivalent is 531.78º</v>
      </c>
      <c r="D16" s="41"/>
      <c r="E16" s="42"/>
    </row>
    <row r="19" spans="1:11">
      <c r="F19"/>
    </row>
    <row r="20" spans="1:11">
      <c r="F20"/>
    </row>
    <row r="21" spans="1:11">
      <c r="A21" s="26" t="s">
        <v>14</v>
      </c>
      <c r="B21" s="26" t="s">
        <v>15</v>
      </c>
      <c r="C21" s="26" t="s">
        <v>16</v>
      </c>
      <c r="D21" s="27" t="s">
        <v>17</v>
      </c>
      <c r="F21" s="29" t="s">
        <v>22</v>
      </c>
      <c r="G21" s="30"/>
      <c r="H21" s="30"/>
      <c r="I21" s="30"/>
      <c r="J21" s="31"/>
      <c r="K21" s="37" t="s">
        <v>28</v>
      </c>
    </row>
    <row r="22" spans="1:11">
      <c r="A22" s="28">
        <v>2</v>
      </c>
      <c r="B22" s="28">
        <v>34</v>
      </c>
      <c r="C22" s="28">
        <v>6</v>
      </c>
      <c r="D22" s="10">
        <f>SQRT(A22^2+B22^2+C22^2)</f>
        <v>34.583232931581165</v>
      </c>
      <c r="F22" s="32" t="s">
        <v>23</v>
      </c>
      <c r="G22" s="10"/>
      <c r="H22" s="10"/>
      <c r="I22" s="10"/>
      <c r="J22" s="33"/>
      <c r="K22" s="38" t="s">
        <v>29</v>
      </c>
    </row>
    <row r="23" spans="1:11" ht="15.75">
      <c r="A23" s="26" t="s">
        <v>18</v>
      </c>
      <c r="B23" s="26" t="s">
        <v>19</v>
      </c>
      <c r="C23" s="26" t="s">
        <v>20</v>
      </c>
      <c r="D23" s="27" t="s">
        <v>21</v>
      </c>
      <c r="E23"/>
      <c r="F23" s="32" t="s">
        <v>24</v>
      </c>
      <c r="G23" s="26" t="s">
        <v>25</v>
      </c>
      <c r="H23" s="26" t="s">
        <v>26</v>
      </c>
      <c r="I23" s="27" t="s">
        <v>27</v>
      </c>
      <c r="J23" s="33"/>
      <c r="K23" s="39">
        <f>A22*A24+B22*B24+C22*C24</f>
        <v>214</v>
      </c>
    </row>
    <row r="24" spans="1:11" ht="12">
      <c r="A24" s="28">
        <v>4</v>
      </c>
      <c r="B24" s="28">
        <v>5</v>
      </c>
      <c r="C24" s="28">
        <v>6</v>
      </c>
      <c r="D24" s="10">
        <f>SQRT(A24^2+B24^2+C24^2)</f>
        <v>8.7749643873921226</v>
      </c>
      <c r="E24"/>
      <c r="F24" s="34">
        <f>B22*C24-C22*B24</f>
        <v>174</v>
      </c>
      <c r="G24" s="35">
        <f>C22*A24-A22*C24</f>
        <v>12</v>
      </c>
      <c r="H24" s="35">
        <f>A22*B24-B22*A24</f>
        <v>-126</v>
      </c>
      <c r="I24" s="35">
        <f>SQRT(F24^2+G24^2+H24^2)</f>
        <v>215.1650529244933</v>
      </c>
      <c r="J24" s="36"/>
    </row>
    <row r="25" spans="1:11">
      <c r="B25"/>
    </row>
  </sheetData>
  <mergeCells count="1">
    <mergeCell ref="C16:E16"/>
  </mergeCells>
  <phoneticPr fontId="0" type="noConversion"/>
  <conditionalFormatting sqref="C16">
    <cfRule type="expression" dxfId="6" priority="1" stopIfTrue="1">
      <formula>AngleResultant&gt;=0</formula>
    </cfRule>
  </conditionalFormatting>
  <conditionalFormatting sqref="C8:E8 A8">
    <cfRule type="expression" dxfId="5" priority="2" stopIfTrue="1">
      <formula>magnitude3=0</formula>
    </cfRule>
  </conditionalFormatting>
  <conditionalFormatting sqref="C9:E9 A9">
    <cfRule type="expression" dxfId="4" priority="3" stopIfTrue="1">
      <formula>magnitude4=0</formula>
    </cfRule>
  </conditionalFormatting>
  <conditionalFormatting sqref="C10:E10 A10">
    <cfRule type="expression" dxfId="3" priority="4" stopIfTrue="1">
      <formula>magnitude5=0</formula>
    </cfRule>
  </conditionalFormatting>
  <conditionalFormatting sqref="A7:E7">
    <cfRule type="expression" dxfId="2" priority="5" stopIfTrue="1">
      <formula>magnitude2=0</formula>
    </cfRule>
  </conditionalFormatting>
  <conditionalFormatting sqref="A6:E6">
    <cfRule type="expression" dxfId="1" priority="6" stopIfTrue="1">
      <formula>magnitude1=0</formula>
    </cfRule>
  </conditionalFormatting>
  <conditionalFormatting sqref="B8:B10">
    <cfRule type="cellIs" dxfId="0" priority="7" stopIfTrue="1" operator="equal">
      <formula>0</formula>
    </cfRule>
  </conditionalFormatting>
  <pageMargins left="0.75" right="0.75" top="1" bottom="1" header="0.5" footer="0.5"/>
  <pageSetup orientation="portrait" horizontalDpi="4294967292" verticalDpi="4294967292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5" r:id="rId4" name="cb_Reset">
          <controlPr defaultSize="0" autoFill="0" autoLine="0" r:id="rId5">
            <anchor moveWithCells="1">
              <from>
                <xdr:col>0</xdr:col>
                <xdr:colOff>47625</xdr:colOff>
                <xdr:row>10</xdr:row>
                <xdr:rowOff>57150</xdr:rowOff>
              </from>
              <to>
                <xdr:col>1</xdr:col>
                <xdr:colOff>800100</xdr:colOff>
                <xdr:row>11</xdr:row>
                <xdr:rowOff>200025</xdr:rowOff>
              </to>
            </anchor>
          </controlPr>
        </control>
      </mc:Choice>
      <mc:Fallback>
        <control shapeId="1035" r:id="rId4" name="cb_Reset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E15"/>
  <sheetViews>
    <sheetView workbookViewId="0">
      <selection activeCell="A15" sqref="A15"/>
    </sheetView>
  </sheetViews>
  <sheetFormatPr defaultColWidth="11.42578125" defaultRowHeight="12"/>
  <cols>
    <col min="1" max="3" width="11.42578125" customWidth="1"/>
    <col min="4" max="4" width="12.85546875" customWidth="1"/>
  </cols>
  <sheetData>
    <row r="2" spans="1:5" ht="18">
      <c r="A2" t="s">
        <v>8</v>
      </c>
      <c r="B2" s="1"/>
      <c r="D2" s="7" t="s">
        <v>31</v>
      </c>
    </row>
    <row r="3" spans="1:5">
      <c r="A3">
        <v>0</v>
      </c>
      <c r="B3">
        <v>0</v>
      </c>
      <c r="D3">
        <v>0</v>
      </c>
      <c r="E3">
        <v>0</v>
      </c>
    </row>
    <row r="4" spans="1:5">
      <c r="A4" s="3">
        <f>'Vectors and components'!D6</f>
        <v>0.70710678118654757</v>
      </c>
      <c r="B4" s="3">
        <f>'Vectors and components'!E6</f>
        <v>0.70710678118654746</v>
      </c>
      <c r="D4">
        <f>sum_vx</f>
        <v>-8.9497474683058336</v>
      </c>
      <c r="E4">
        <f>sum_vy</f>
        <v>1.2928932188134534</v>
      </c>
    </row>
    <row r="5" spans="1:5">
      <c r="A5" s="3">
        <f>SUM('Vectors and components'!D6:D7)</f>
        <v>0.70710678118654768</v>
      </c>
      <c r="B5" s="3">
        <f>SUM('Vectors and components'!E6:E7)</f>
        <v>2.7071067811865475</v>
      </c>
    </row>
    <row r="6" spans="1:5">
      <c r="A6" s="3">
        <f>SUM('Vectors and components'!D6:D8)</f>
        <v>-1.4142135623730947</v>
      </c>
      <c r="B6" s="3">
        <f>SUM('Vectors and components'!E6:E8)</f>
        <v>4.8284271247461898</v>
      </c>
    </row>
    <row r="7" spans="1:5">
      <c r="A7" s="3">
        <f>SUM('Vectors and components'!D6:D9)</f>
        <v>-5.4142135623730949</v>
      </c>
      <c r="B7" s="3">
        <f>SUM('Vectors and components'!E6:E9)</f>
        <v>4.8284271247461907</v>
      </c>
    </row>
    <row r="8" spans="1:5">
      <c r="A8" s="3">
        <f>SUM('Vectors and components'!D6:D10)</f>
        <v>-8.9497474683058336</v>
      </c>
      <c r="B8" s="3">
        <f>SUM('Vectors and components'!E6:E10)</f>
        <v>1.2928932188134534</v>
      </c>
    </row>
    <row r="9" spans="1:5">
      <c r="A9" s="3"/>
      <c r="B9" s="3"/>
    </row>
    <row r="10" spans="1:5">
      <c r="A10" s="3"/>
      <c r="B10" s="3"/>
    </row>
    <row r="11" spans="1:5">
      <c r="A11" s="3"/>
      <c r="B11" s="3"/>
    </row>
    <row r="12" spans="1:5">
      <c r="A12" t="s">
        <v>30</v>
      </c>
    </row>
    <row r="13" spans="1:5">
      <c r="A13">
        <f>MAX(A3:B8)</f>
        <v>4.8284271247461907</v>
      </c>
      <c r="B13" s="3">
        <f>scale*MAX(A4:B8)</f>
        <v>4.8284271247461907</v>
      </c>
    </row>
    <row r="14" spans="1:5">
      <c r="A14" s="3">
        <f>MIN(A3:B8)</f>
        <v>-8.9497474683058336</v>
      </c>
      <c r="B14" s="3">
        <f>scale*MIN(A3:B8)</f>
        <v>-8.9497474683058336</v>
      </c>
    </row>
    <row r="15" spans="1:5">
      <c r="A15" t="s">
        <v>9</v>
      </c>
      <c r="B15">
        <v>1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Vectors and components</vt:lpstr>
      <vt:lpstr>Chart Calculations</vt:lpstr>
      <vt:lpstr>Angle1</vt:lpstr>
      <vt:lpstr>Angle2</vt:lpstr>
      <vt:lpstr>Angle3</vt:lpstr>
      <vt:lpstr>Angle4</vt:lpstr>
      <vt:lpstr>Angle5</vt:lpstr>
      <vt:lpstr>AngleResultant</vt:lpstr>
      <vt:lpstr>magnitude1</vt:lpstr>
      <vt:lpstr>magnitude2</vt:lpstr>
      <vt:lpstr>magnitude3</vt:lpstr>
      <vt:lpstr>magnitude4</vt:lpstr>
      <vt:lpstr>magnitude5</vt:lpstr>
      <vt:lpstr>scale</vt:lpstr>
      <vt:lpstr>sum_vx</vt:lpstr>
      <vt:lpstr>sum_vy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RL</cp:lastModifiedBy>
  <cp:lastPrinted>2001-12-10T17:42:56Z</cp:lastPrinted>
  <dcterms:created xsi:type="dcterms:W3CDTF">1999-05-12T21:44:09Z</dcterms:created>
  <dcterms:modified xsi:type="dcterms:W3CDTF">2021-07-22T13:25:42Z</dcterms:modified>
</cp:coreProperties>
</file>